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obodchikova\Desktop\Стратегия\Стратегия НГП\Проект Стратегии НГП\"/>
    </mc:Choice>
  </mc:AlternateContent>
  <bookViews>
    <workbookView xWindow="0" yWindow="60" windowWidth="24000" windowHeight="9672"/>
  </bookViews>
  <sheets>
    <sheet name="Лист1" sheetId="1" r:id="rId1"/>
  </sheets>
  <definedNames>
    <definedName name="_xlnm.Print_Titles" localSheetId="0">Лист1!$4:$7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I79" i="1"/>
  <c r="G79" i="1"/>
  <c r="F79" i="1"/>
  <c r="I78" i="1"/>
  <c r="G78" i="1"/>
  <c r="F78" i="1"/>
  <c r="I77" i="1"/>
  <c r="G77" i="1"/>
  <c r="F77" i="1"/>
  <c r="I76" i="1"/>
  <c r="G76" i="1"/>
  <c r="F76" i="1"/>
  <c r="G75" i="1"/>
  <c r="F75" i="1"/>
  <c r="I75" i="1"/>
  <c r="I74" i="1"/>
  <c r="H74" i="1"/>
  <c r="G74" i="1"/>
  <c r="F74" i="1"/>
  <c r="E148" i="1"/>
  <c r="E75" i="1" s="1"/>
  <c r="E149" i="1"/>
  <c r="E76" i="1" s="1"/>
  <c r="E150" i="1"/>
  <c r="E77" i="1" s="1"/>
  <c r="E151" i="1"/>
  <c r="E78" i="1" s="1"/>
  <c r="E152" i="1"/>
  <c r="E79" i="1" s="1"/>
  <c r="E153" i="1"/>
  <c r="E80" i="1" s="1"/>
  <c r="E147" i="1"/>
  <c r="E154" i="1" l="1"/>
  <c r="H154" i="1"/>
  <c r="I66" i="1" l="1"/>
  <c r="I81" i="1"/>
  <c r="E133" i="1"/>
  <c r="E74" i="1" s="1"/>
  <c r="E117" i="1"/>
  <c r="H117" i="1" s="1"/>
  <c r="H129" i="1"/>
  <c r="H128" i="1"/>
  <c r="H127" i="1"/>
  <c r="H76" i="1" s="1"/>
  <c r="H126" i="1"/>
  <c r="H75" i="1" s="1"/>
  <c r="H115" i="1"/>
  <c r="H79" i="1" s="1"/>
  <c r="H114" i="1"/>
  <c r="H113" i="1"/>
  <c r="H78" i="1" l="1"/>
  <c r="H77" i="1"/>
  <c r="G81" i="1"/>
  <c r="F81" i="1"/>
  <c r="H81" i="1"/>
  <c r="I124" i="1"/>
  <c r="H124" i="1"/>
  <c r="G124" i="1"/>
  <c r="F124" i="1"/>
  <c r="H22" i="1" l="1"/>
  <c r="H21" i="1"/>
  <c r="H13" i="1" s="1"/>
  <c r="H20" i="1"/>
  <c r="H19" i="1"/>
  <c r="H18" i="1"/>
  <c r="H17" i="1"/>
  <c r="H16" i="1"/>
  <c r="I22" i="1"/>
  <c r="I14" i="1" s="1"/>
  <c r="I21" i="1"/>
  <c r="I13" i="1" s="1"/>
  <c r="I20" i="1"/>
  <c r="I19" i="1"/>
  <c r="I11" i="1" s="1"/>
  <c r="I18" i="1"/>
  <c r="I10" i="1" s="1"/>
  <c r="I17" i="1"/>
  <c r="I9" i="1" s="1"/>
  <c r="I16" i="1"/>
  <c r="H10" i="1"/>
  <c r="G22" i="1"/>
  <c r="G21" i="1"/>
  <c r="G13" i="1" s="1"/>
  <c r="G20" i="1"/>
  <c r="G12" i="1" s="1"/>
  <c r="G19" i="1"/>
  <c r="G11" i="1" s="1"/>
  <c r="G18" i="1"/>
  <c r="G17" i="1"/>
  <c r="G16" i="1"/>
  <c r="G8" i="1" s="1"/>
  <c r="F22" i="1"/>
  <c r="F14" i="1" s="1"/>
  <c r="F21" i="1"/>
  <c r="F13" i="1" s="1"/>
  <c r="F20" i="1"/>
  <c r="F19" i="1"/>
  <c r="F11" i="1" s="1"/>
  <c r="F18" i="1"/>
  <c r="F10" i="1" s="1"/>
  <c r="F17" i="1"/>
  <c r="F9" i="1" s="1"/>
  <c r="F16" i="1"/>
  <c r="F8" i="1" s="1"/>
  <c r="E16" i="1"/>
  <c r="E8" i="1" s="1"/>
  <c r="I12" i="1"/>
  <c r="H11" i="1"/>
  <c r="G10" i="1"/>
  <c r="G14" i="1"/>
  <c r="F12" i="1"/>
  <c r="H9" i="1"/>
  <c r="G23" i="1" l="1"/>
  <c r="H23" i="1"/>
  <c r="F23" i="1"/>
  <c r="G9" i="1"/>
  <c r="I23" i="1"/>
  <c r="H8" i="1"/>
  <c r="I8" i="1"/>
  <c r="H14" i="1"/>
  <c r="E46" i="1"/>
  <c r="F15" i="1" l="1"/>
  <c r="G15" i="1"/>
  <c r="I15" i="1"/>
  <c r="E38" i="1"/>
  <c r="E53" i="1"/>
  <c r="E66" i="1"/>
  <c r="E109" i="1"/>
  <c r="E124" i="1"/>
  <c r="E132" i="1"/>
  <c r="H132" i="1" s="1"/>
  <c r="E22" i="1"/>
  <c r="E14" i="1" s="1"/>
  <c r="E21" i="1"/>
  <c r="E20" i="1"/>
  <c r="E19" i="1"/>
  <c r="E18" i="1"/>
  <c r="E17" i="1"/>
  <c r="E23" i="1" l="1"/>
  <c r="E81" i="1"/>
  <c r="E13" i="1"/>
  <c r="E12" i="1"/>
  <c r="E11" i="1"/>
  <c r="E10" i="1"/>
  <c r="E9" i="1"/>
  <c r="E15" i="1" l="1"/>
  <c r="H12" i="1"/>
  <c r="H15" i="1" s="1"/>
</calcChain>
</file>

<file path=xl/sharedStrings.xml><?xml version="1.0" encoding="utf-8"?>
<sst xmlns="http://schemas.openxmlformats.org/spreadsheetml/2006/main" count="118" uniqueCount="82">
  <si>
    <t>Наименование мероприятий и инвестпроектов</t>
  </si>
  <si>
    <t xml:space="preserve">Наименование МЦП, ГОСПРОГРАММЫ, (ФЦП) и  других механизмов, через которые планируется финансирование мероприятия </t>
  </si>
  <si>
    <t>Срок реализации</t>
  </si>
  <si>
    <t>Объем финансирования, млн. руб.:</t>
  </si>
  <si>
    <t>Мощность</t>
  </si>
  <si>
    <t xml:space="preserve">Экономический эффект (прибыль, </t>
  </si>
  <si>
    <t>млн. руб.)</t>
  </si>
  <si>
    <t>Создаваемые рабочие места, ед.</t>
  </si>
  <si>
    <t>Ответственный исполнитель</t>
  </si>
  <si>
    <t>Всего</t>
  </si>
  <si>
    <t xml:space="preserve">в том числе по источникам: </t>
  </si>
  <si>
    <t>ФБ</t>
  </si>
  <si>
    <t>ОБ</t>
  </si>
  <si>
    <t>МБ</t>
  </si>
  <si>
    <t>внебюджетные</t>
  </si>
  <si>
    <t>средства</t>
  </si>
  <si>
    <t>ИТОГО ПО СТРАТЕГИИ</t>
  </si>
  <si>
    <t>2025-2030</t>
  </si>
  <si>
    <t>Итого</t>
  </si>
  <si>
    <t>ИТОГО ПО РАЗДЕЛУ</t>
  </si>
  <si>
    <t> 1.</t>
  </si>
  <si>
    <t>Приложение 2</t>
  </si>
  <si>
    <t>№ п/п</t>
  </si>
  <si>
    <t xml:space="preserve">Строительство котельной на древесных отходах с установкой водогрейного котла КВМ-10.0 </t>
  </si>
  <si>
    <t>Частные инвесторы</t>
  </si>
  <si>
    <t>АО "ЛДК Игирма"</t>
  </si>
  <si>
    <t>2.</t>
  </si>
  <si>
    <t>Реконструкция ВСЖД путей на станции Игирма - присоединение ж/д путей необщего пользования к инфраструктуре ВСЖД станция Игирма</t>
  </si>
  <si>
    <t>ОАО "РЖД" - Восточно-Сибирская дирекция по капитальному строительству</t>
  </si>
  <si>
    <t>3.</t>
  </si>
  <si>
    <t>Объект капитального строительства - АЗС контейнерного типа, проезд Восточная Магистраль, 2В.</t>
  </si>
  <si>
    <t>Коммерческая производственная фирма "Инком"</t>
  </si>
  <si>
    <t>4.</t>
  </si>
  <si>
    <t>Строительство продуктового магазина - мкр. Химки</t>
  </si>
  <si>
    <t>Предприниматель</t>
  </si>
  <si>
    <t>368 м2</t>
  </si>
  <si>
    <t>0,411 км</t>
  </si>
  <si>
    <t>Строительство продуктового магазина - III квартал р.п. Новая Игирма</t>
  </si>
  <si>
    <t>120 м2</t>
  </si>
  <si>
    <t>990 м2</t>
  </si>
  <si>
    <t>5.</t>
  </si>
  <si>
    <t>6.</t>
  </si>
  <si>
    <t>Строительство продуктового магазина - переулок Нагорный р.п. Новая Игирма</t>
  </si>
  <si>
    <t>100 м2</t>
  </si>
  <si>
    <t>7.</t>
  </si>
  <si>
    <t>8.</t>
  </si>
  <si>
    <t>200 м2</t>
  </si>
  <si>
    <t>2300 м</t>
  </si>
  <si>
    <t>60мх30м</t>
  </si>
  <si>
    <t>1443м2</t>
  </si>
  <si>
    <t>Строительство хоккейного корта в мкр. Киевский п. Новая Игирма</t>
  </si>
  <si>
    <t>Правительство Иркутской области (постановление правительства Иркутской области от 29.02.2016г. № 105-ПП)</t>
  </si>
  <si>
    <t>10.</t>
  </si>
  <si>
    <t>Строительство нежилого здания - III квартал  р.п. Новая Игирма</t>
  </si>
  <si>
    <t>Инвестиционная программа по модернизации системы теплоснабжения п. Новая Игирма.</t>
  </si>
  <si>
    <t>Реконструкция системы теплоснабжения и ГВС м-на Химки</t>
  </si>
  <si>
    <t>Капитальный ремонт КОС м-на Химки</t>
  </si>
  <si>
    <t>Капитальный ремонт КОС м-на Киевский</t>
  </si>
  <si>
    <t>Капитальный ремонт инженерных сетей</t>
  </si>
  <si>
    <t xml:space="preserve"> ПРОГРАММА «Комплексное развитие систем транспортной инфраструктуры муниципального образования
«Новоигирминское городское поселение»
на период 2018 - 2023 г. г. и с перспективой до 2030 года» </t>
  </si>
  <si>
    <t>Разработка ПСД по реконструкции автомобильных дорог (продление улиц)</t>
  </si>
  <si>
    <t>Строительство новых участков автомобильных дорог</t>
  </si>
  <si>
    <t>Оборудование остановочными павильонами мест посадки и высадки пассажиров</t>
  </si>
  <si>
    <t>Программа комплексного развития социальной инфраструктуры Новоигирминского городского поселения на период до 2030 года</t>
  </si>
  <si>
    <t>Проектирование, строительство многофункционального комплекса с универсальным игровым залом</t>
  </si>
  <si>
    <t>Капитальный ремонт в здании Дома культуры "Прометей" - капитальный ремонт внутренних сетей тепло- водоснабжения с заменой отопительных приборов в фойе, вестибюле, капитальный ремонт зрительного зала, читального зала, кабинетов</t>
  </si>
  <si>
    <t>9.</t>
  </si>
  <si>
    <t>12.</t>
  </si>
  <si>
    <t>13.</t>
  </si>
  <si>
    <t>14.</t>
  </si>
  <si>
    <t>15.</t>
  </si>
  <si>
    <t>16.</t>
  </si>
  <si>
    <t>17.</t>
  </si>
  <si>
    <t>Бюджет МО</t>
  </si>
  <si>
    <t>Развитие культуры Новоигирминского городского поселения - создание условий для организации досуга жителей посёлка, поддержка их творческого потенциала, организация библиотечного обслуживания населения</t>
  </si>
  <si>
    <t>322м2</t>
  </si>
  <si>
    <t>Реконструкция системы теплоснабжения - Объединение котельных № 2 и № 3 путем прокладки тепловых сетей</t>
  </si>
  <si>
    <t>(в соответствующих единицах)</t>
  </si>
  <si>
    <t>Бюджеты разных уровней</t>
  </si>
  <si>
    <t>ПЛАН МЕРОПРИЯТИЙ ПО РЕАЛИЗАЦИИ СТРАТЕГИИ СОЦИАЛЬНО-ЭКОНОМИЧЕСКОГО РАЗВИТИЯ                                                                                      НОВОИГИРМИНСКОГО ГОРОДСКОГО ПОСЕЛЕНИЯ</t>
  </si>
  <si>
    <t>к Стратегии социально-экономического развития муниципального образования  "Новоигирминское городское поселение" до 2030 года</t>
  </si>
  <si>
    <t>И.о.главы Новоигирминского городского поселения                                         Т.Г.Слободчикова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</si>
</sst>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"/>
  <sheetViews>
    <sheetView tabSelected="1" topLeftCell="A150" zoomScaleNormal="100" zoomScaleSheetLayoutView="90" workbookViewId="0">
      <selection activeCell="B156" sqref="B156"/>
    </sheetView>
  </sheetViews>
  <sheetFormatPr defaultRowHeight="14.4" x14ac:dyDescent="0.3"/>
  <cols>
    <col min="1" max="1" width="7.88671875" style="13" customWidth="1"/>
    <col min="2" max="2" width="17.5546875" style="13" customWidth="1"/>
    <col min="3" max="3" width="18.44140625" style="13" customWidth="1"/>
    <col min="4" max="4" width="16.6640625" style="13" customWidth="1"/>
    <col min="5" max="5" width="11.6640625" style="13" bestFit="1" customWidth="1"/>
    <col min="6" max="7" width="9.33203125" style="13" bestFit="1" customWidth="1"/>
    <col min="8" max="8" width="9.44140625" style="13" bestFit="1" customWidth="1"/>
    <col min="9" max="9" width="9.33203125" style="13" bestFit="1" customWidth="1"/>
    <col min="10" max="10" width="12.88671875" style="13" customWidth="1"/>
    <col min="11" max="11" width="0.109375" style="13" customWidth="1"/>
    <col min="12" max="12" width="12.44140625" style="13" customWidth="1"/>
    <col min="13" max="13" width="0.21875" style="13" customWidth="1"/>
  </cols>
  <sheetData>
    <row r="1" spans="1:13" ht="15.6" x14ac:dyDescent="0.3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14.6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54" t="s">
        <v>80</v>
      </c>
      <c r="K2" s="55"/>
      <c r="L2" s="55"/>
      <c r="M2" s="26"/>
    </row>
    <row r="3" spans="1:13" ht="36" customHeight="1" thickBot="1" x14ac:dyDescent="0.35">
      <c r="A3" s="40" t="s">
        <v>79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22.2" customHeight="1" thickBot="1" x14ac:dyDescent="0.35">
      <c r="A4" s="1" t="s">
        <v>22</v>
      </c>
      <c r="B4" s="42" t="s">
        <v>0</v>
      </c>
      <c r="C4" s="42" t="s">
        <v>1</v>
      </c>
      <c r="D4" s="42" t="s">
        <v>2</v>
      </c>
      <c r="E4" s="51" t="s">
        <v>3</v>
      </c>
      <c r="F4" s="52"/>
      <c r="G4" s="52"/>
      <c r="H4" s="52"/>
      <c r="I4" s="53"/>
      <c r="J4" s="3" t="s">
        <v>4</v>
      </c>
      <c r="K4" s="3" t="s">
        <v>5</v>
      </c>
      <c r="L4" s="42" t="s">
        <v>7</v>
      </c>
      <c r="M4" s="42" t="s">
        <v>8</v>
      </c>
    </row>
    <row r="5" spans="1:13" ht="24" customHeight="1" thickBot="1" x14ac:dyDescent="0.35">
      <c r="A5" s="2"/>
      <c r="B5" s="50"/>
      <c r="C5" s="50"/>
      <c r="D5" s="50"/>
      <c r="E5" s="42" t="s">
        <v>9</v>
      </c>
      <c r="F5" s="51" t="s">
        <v>10</v>
      </c>
      <c r="G5" s="52"/>
      <c r="H5" s="52"/>
      <c r="I5" s="53"/>
      <c r="J5" s="4" t="s">
        <v>77</v>
      </c>
      <c r="K5" s="4" t="s">
        <v>6</v>
      </c>
      <c r="L5" s="50"/>
      <c r="M5" s="50"/>
    </row>
    <row r="6" spans="1:13" ht="23.25" customHeight="1" x14ac:dyDescent="0.3">
      <c r="A6" s="6"/>
      <c r="B6" s="50"/>
      <c r="C6" s="50"/>
      <c r="D6" s="50"/>
      <c r="E6" s="50"/>
      <c r="F6" s="42" t="s">
        <v>11</v>
      </c>
      <c r="G6" s="42" t="s">
        <v>12</v>
      </c>
      <c r="H6" s="42" t="s">
        <v>13</v>
      </c>
      <c r="I6" s="4" t="s">
        <v>14</v>
      </c>
      <c r="J6" s="7"/>
      <c r="K6" s="7"/>
      <c r="L6" s="50"/>
      <c r="M6" s="50"/>
    </row>
    <row r="7" spans="1:13" ht="20.25" customHeight="1" thickBot="1" x14ac:dyDescent="0.35">
      <c r="A7" s="8"/>
      <c r="B7" s="43"/>
      <c r="C7" s="43"/>
      <c r="D7" s="43"/>
      <c r="E7" s="43"/>
      <c r="F7" s="43"/>
      <c r="G7" s="43"/>
      <c r="H7" s="43"/>
      <c r="I7" s="5" t="s">
        <v>15</v>
      </c>
      <c r="J7" s="9"/>
      <c r="K7" s="9"/>
      <c r="L7" s="43"/>
      <c r="M7" s="43"/>
    </row>
    <row r="8" spans="1:13" ht="15" thickBot="1" x14ac:dyDescent="0.35">
      <c r="A8" s="44"/>
      <c r="B8" s="47" t="s">
        <v>16</v>
      </c>
      <c r="C8" s="47"/>
      <c r="D8" s="10">
        <v>2019</v>
      </c>
      <c r="E8" s="24">
        <f>E16+E74</f>
        <v>413.92740000000003</v>
      </c>
      <c r="F8" s="10">
        <f>F16+F81</f>
        <v>58.619680000000002</v>
      </c>
      <c r="G8" s="10">
        <f>G16+G81</f>
        <v>149.91430000000003</v>
      </c>
      <c r="H8" s="10">
        <f>H16+H81</f>
        <v>405.96242000000001</v>
      </c>
      <c r="I8" s="10">
        <f>I16+I81</f>
        <v>241</v>
      </c>
      <c r="J8" s="10"/>
      <c r="K8" s="10"/>
      <c r="L8" s="10"/>
      <c r="M8" s="10"/>
    </row>
    <row r="9" spans="1:13" ht="15" thickBot="1" x14ac:dyDescent="0.35">
      <c r="A9" s="45"/>
      <c r="B9" s="48"/>
      <c r="C9" s="48"/>
      <c r="D9" s="10">
        <v>2020</v>
      </c>
      <c r="E9" s="10">
        <f t="shared" ref="E9:I14" si="0">E17+E75</f>
        <v>30.712</v>
      </c>
      <c r="F9" s="10">
        <f t="shared" si="0"/>
        <v>0</v>
      </c>
      <c r="G9" s="10">
        <f t="shared" si="0"/>
        <v>0</v>
      </c>
      <c r="H9" s="10">
        <f t="shared" si="0"/>
        <v>25.712</v>
      </c>
      <c r="I9" s="10">
        <f t="shared" si="0"/>
        <v>0</v>
      </c>
      <c r="J9" s="10"/>
      <c r="K9" s="10"/>
      <c r="L9" s="10"/>
      <c r="M9" s="10"/>
    </row>
    <row r="10" spans="1:13" ht="15" thickBot="1" x14ac:dyDescent="0.35">
      <c r="A10" s="45"/>
      <c r="B10" s="48"/>
      <c r="C10" s="48"/>
      <c r="D10" s="10">
        <v>2021</v>
      </c>
      <c r="E10" s="10">
        <f t="shared" si="0"/>
        <v>38.238999999999997</v>
      </c>
      <c r="F10" s="10">
        <f t="shared" si="0"/>
        <v>0</v>
      </c>
      <c r="G10" s="10">
        <f t="shared" si="0"/>
        <v>0</v>
      </c>
      <c r="H10" s="10">
        <f t="shared" si="0"/>
        <v>30.239000000000001</v>
      </c>
      <c r="I10" s="10">
        <f t="shared" si="0"/>
        <v>0</v>
      </c>
      <c r="J10" s="10"/>
      <c r="K10" s="10"/>
      <c r="L10" s="10"/>
      <c r="M10" s="10"/>
    </row>
    <row r="11" spans="1:13" ht="15" thickBot="1" x14ac:dyDescent="0.35">
      <c r="A11" s="45"/>
      <c r="B11" s="48"/>
      <c r="C11" s="48"/>
      <c r="D11" s="10">
        <v>2022</v>
      </c>
      <c r="E11" s="10">
        <f t="shared" si="0"/>
        <v>74.47999999999999</v>
      </c>
      <c r="F11" s="10">
        <f t="shared" si="0"/>
        <v>0</v>
      </c>
      <c r="G11" s="10">
        <f t="shared" si="0"/>
        <v>30.51</v>
      </c>
      <c r="H11" s="10">
        <f t="shared" si="0"/>
        <v>31.97</v>
      </c>
      <c r="I11" s="10">
        <f t="shared" si="0"/>
        <v>0</v>
      </c>
      <c r="J11" s="10"/>
      <c r="K11" s="10"/>
      <c r="L11" s="10"/>
      <c r="M11" s="10"/>
    </row>
    <row r="12" spans="1:13" ht="15" thickBot="1" x14ac:dyDescent="0.35">
      <c r="A12" s="45"/>
      <c r="B12" s="48"/>
      <c r="C12" s="48"/>
      <c r="D12" s="10">
        <v>2023</v>
      </c>
      <c r="E12" s="10">
        <f t="shared" si="0"/>
        <v>82.415999999999997</v>
      </c>
      <c r="F12" s="10">
        <f t="shared" si="0"/>
        <v>0</v>
      </c>
      <c r="G12" s="10">
        <f t="shared" si="0"/>
        <v>44.28</v>
      </c>
      <c r="H12" s="10">
        <f t="shared" si="0"/>
        <v>38.135999999999996</v>
      </c>
      <c r="I12" s="10">
        <f t="shared" si="0"/>
        <v>0</v>
      </c>
      <c r="J12" s="10"/>
      <c r="K12" s="10"/>
      <c r="L12" s="10"/>
      <c r="M12" s="10"/>
    </row>
    <row r="13" spans="1:13" ht="15" thickBot="1" x14ac:dyDescent="0.35">
      <c r="A13" s="45"/>
      <c r="B13" s="48"/>
      <c r="C13" s="48"/>
      <c r="D13" s="10">
        <v>2024</v>
      </c>
      <c r="E13" s="10">
        <f t="shared" si="0"/>
        <v>68.8</v>
      </c>
      <c r="F13" s="10">
        <f t="shared" si="0"/>
        <v>0</v>
      </c>
      <c r="G13" s="10">
        <f t="shared" si="0"/>
        <v>0</v>
      </c>
      <c r="H13" s="10">
        <f t="shared" si="0"/>
        <v>68.8</v>
      </c>
      <c r="I13" s="10">
        <f t="shared" si="0"/>
        <v>0</v>
      </c>
      <c r="J13" s="10"/>
      <c r="K13" s="10"/>
      <c r="L13" s="10"/>
      <c r="M13" s="10"/>
    </row>
    <row r="14" spans="1:13" ht="15" thickBot="1" x14ac:dyDescent="0.35">
      <c r="A14" s="45"/>
      <c r="B14" s="48"/>
      <c r="C14" s="48"/>
      <c r="D14" s="10" t="s">
        <v>17</v>
      </c>
      <c r="E14" s="24">
        <f>E22+E80</f>
        <v>180.084</v>
      </c>
      <c r="F14" s="10">
        <f t="shared" si="0"/>
        <v>0</v>
      </c>
      <c r="G14" s="10">
        <f t="shared" si="0"/>
        <v>0</v>
      </c>
      <c r="H14" s="10">
        <f t="shared" si="0"/>
        <v>180.084</v>
      </c>
      <c r="I14" s="10">
        <f t="shared" si="0"/>
        <v>0</v>
      </c>
      <c r="J14" s="10"/>
      <c r="K14" s="10"/>
      <c r="L14" s="10"/>
      <c r="M14" s="10"/>
    </row>
    <row r="15" spans="1:13" ht="15" thickBot="1" x14ac:dyDescent="0.35">
      <c r="A15" s="46"/>
      <c r="B15" s="49"/>
      <c r="C15" s="49"/>
      <c r="D15" s="10" t="s">
        <v>18</v>
      </c>
      <c r="E15" s="10">
        <f>SUM(E8:E14)</f>
        <v>888.65840000000003</v>
      </c>
      <c r="F15" s="10">
        <f t="shared" ref="F15:H15" si="1">SUM(F8:F14)</f>
        <v>58.619680000000002</v>
      </c>
      <c r="G15" s="10">
        <f t="shared" si="1"/>
        <v>224.70430000000002</v>
      </c>
      <c r="H15" s="10">
        <f t="shared" si="1"/>
        <v>780.90341999999987</v>
      </c>
      <c r="I15" s="10">
        <f>SUM(I8:I14)</f>
        <v>241</v>
      </c>
      <c r="J15" s="10"/>
      <c r="K15" s="10"/>
      <c r="L15" s="10"/>
      <c r="M15" s="10"/>
    </row>
    <row r="16" spans="1:13" ht="15" thickBot="1" x14ac:dyDescent="0.35">
      <c r="A16" s="34"/>
      <c r="B16" s="37" t="s">
        <v>19</v>
      </c>
      <c r="C16" s="37" t="s">
        <v>24</v>
      </c>
      <c r="D16" s="11">
        <v>2019</v>
      </c>
      <c r="E16" s="11">
        <f>E24+E31+E39+E47+E54+E60+E67</f>
        <v>226</v>
      </c>
      <c r="F16" s="11">
        <f>F24+F31+F39+F47+F54+F60+F67</f>
        <v>0</v>
      </c>
      <c r="G16" s="11">
        <f>G24+G31+G39+G47+G54+G60+G67</f>
        <v>0</v>
      </c>
      <c r="H16" s="11">
        <f>H24+H31+H39+H47+H54+H60+H67</f>
        <v>0</v>
      </c>
      <c r="I16" s="11">
        <f>I24+I31+I39+I47+I54+I60+I67</f>
        <v>226</v>
      </c>
      <c r="J16" s="11"/>
      <c r="K16" s="11"/>
      <c r="L16" s="11"/>
      <c r="M16" s="11"/>
    </row>
    <row r="17" spans="1:13" ht="15" thickBot="1" x14ac:dyDescent="0.35">
      <c r="A17" s="35"/>
      <c r="B17" s="38"/>
      <c r="C17" s="38"/>
      <c r="D17" s="11">
        <v>2020</v>
      </c>
      <c r="E17" s="11">
        <f t="shared" ref="E17:I22" si="2">E25+E83</f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/>
      <c r="K17" s="11"/>
      <c r="L17" s="11"/>
      <c r="M17" s="11"/>
    </row>
    <row r="18" spans="1:13" ht="15" thickBot="1" x14ac:dyDescent="0.35">
      <c r="A18" s="35"/>
      <c r="B18" s="38"/>
      <c r="C18" s="38"/>
      <c r="D18" s="11">
        <v>2021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/>
      <c r="K18" s="11"/>
      <c r="L18" s="11"/>
      <c r="M18" s="11"/>
    </row>
    <row r="19" spans="1:13" ht="15" thickBot="1" x14ac:dyDescent="0.35">
      <c r="A19" s="35"/>
      <c r="B19" s="38"/>
      <c r="C19" s="38"/>
      <c r="D19" s="11">
        <v>2022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/>
      <c r="K19" s="11"/>
      <c r="L19" s="11"/>
      <c r="M19" s="11"/>
    </row>
    <row r="20" spans="1:13" ht="15" thickBot="1" x14ac:dyDescent="0.35">
      <c r="A20" s="35"/>
      <c r="B20" s="38"/>
      <c r="C20" s="38"/>
      <c r="D20" s="11">
        <v>2023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/>
      <c r="K20" s="11"/>
      <c r="L20" s="11"/>
      <c r="M20" s="11"/>
    </row>
    <row r="21" spans="1:13" ht="15" thickBot="1" x14ac:dyDescent="0.35">
      <c r="A21" s="35"/>
      <c r="B21" s="38"/>
      <c r="C21" s="38"/>
      <c r="D21" s="11">
        <v>2024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/>
      <c r="K21" s="11"/>
      <c r="L21" s="11"/>
      <c r="M21" s="11"/>
    </row>
    <row r="22" spans="1:13" ht="15" thickBot="1" x14ac:dyDescent="0.35">
      <c r="A22" s="35"/>
      <c r="B22" s="38"/>
      <c r="C22" s="38"/>
      <c r="D22" s="11" t="s">
        <v>17</v>
      </c>
      <c r="E22" s="11">
        <f t="shared" si="2"/>
        <v>0</v>
      </c>
      <c r="F22" s="11">
        <f t="shared" si="2"/>
        <v>0</v>
      </c>
      <c r="G22" s="11">
        <f t="shared" si="2"/>
        <v>0</v>
      </c>
      <c r="H22" s="11">
        <f t="shared" si="2"/>
        <v>0</v>
      </c>
      <c r="I22" s="11">
        <f t="shared" si="2"/>
        <v>0</v>
      </c>
      <c r="J22" s="11"/>
      <c r="K22" s="11"/>
      <c r="L22" s="11"/>
      <c r="M22" s="11"/>
    </row>
    <row r="23" spans="1:13" ht="15" thickBot="1" x14ac:dyDescent="0.35">
      <c r="A23" s="36"/>
      <c r="B23" s="39"/>
      <c r="C23" s="39"/>
      <c r="D23" s="11" t="s">
        <v>18</v>
      </c>
      <c r="E23" s="11">
        <f>SUM(E16:E22)</f>
        <v>226</v>
      </c>
      <c r="F23" s="11">
        <f>SUM(F16:F22)</f>
        <v>0</v>
      </c>
      <c r="G23" s="11">
        <f>SUM(G16:G22)</f>
        <v>0</v>
      </c>
      <c r="H23" s="11">
        <f>SUM(H16:H22)</f>
        <v>0</v>
      </c>
      <c r="I23" s="11">
        <f>SUM(I16:I22)</f>
        <v>226</v>
      </c>
      <c r="J23" s="11"/>
      <c r="K23" s="11"/>
      <c r="L23" s="11"/>
      <c r="M23" s="11"/>
    </row>
    <row r="24" spans="1:13" ht="79.5" customHeight="1" thickBot="1" x14ac:dyDescent="0.35">
      <c r="A24" s="30" t="s">
        <v>20</v>
      </c>
      <c r="B24" s="27" t="s">
        <v>23</v>
      </c>
      <c r="C24" s="27" t="s">
        <v>25</v>
      </c>
      <c r="D24" s="12">
        <v>2019</v>
      </c>
      <c r="E24" s="12">
        <v>200</v>
      </c>
      <c r="F24" s="12"/>
      <c r="G24" s="12"/>
      <c r="H24" s="12"/>
      <c r="I24" s="12">
        <v>200</v>
      </c>
      <c r="J24" s="12" t="s">
        <v>75</v>
      </c>
      <c r="K24" s="12"/>
      <c r="L24" s="12"/>
      <c r="M24" s="12"/>
    </row>
    <row r="25" spans="1:13" ht="15" hidden="1" thickBot="1" x14ac:dyDescent="0.35">
      <c r="A25" s="31"/>
      <c r="B25" s="28"/>
      <c r="C25" s="28"/>
      <c r="D25" s="12">
        <v>2020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5" hidden="1" thickBot="1" x14ac:dyDescent="0.35">
      <c r="A26" s="31"/>
      <c r="B26" s="28"/>
      <c r="C26" s="28"/>
      <c r="D26" s="12">
        <v>2021</v>
      </c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5" hidden="1" thickBot="1" x14ac:dyDescent="0.35">
      <c r="A27" s="31"/>
      <c r="B27" s="28"/>
      <c r="C27" s="28"/>
      <c r="D27" s="12">
        <v>2022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" hidden="1" thickBot="1" x14ac:dyDescent="0.35">
      <c r="A28" s="31"/>
      <c r="B28" s="28"/>
      <c r="C28" s="28"/>
      <c r="D28" s="12">
        <v>2023</v>
      </c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5" hidden="1" thickBot="1" x14ac:dyDescent="0.35">
      <c r="A29" s="31"/>
      <c r="B29" s="28"/>
      <c r="C29" s="28"/>
      <c r="D29" s="12">
        <v>2024</v>
      </c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5" hidden="1" thickBot="1" x14ac:dyDescent="0.35">
      <c r="A30" s="31"/>
      <c r="B30" s="28"/>
      <c r="C30" s="28"/>
      <c r="D30" s="12" t="s">
        <v>17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15.5" customHeight="1" thickBot="1" x14ac:dyDescent="0.35">
      <c r="A31" s="30" t="s">
        <v>26</v>
      </c>
      <c r="B31" s="27" t="s">
        <v>27</v>
      </c>
      <c r="C31" s="27" t="s">
        <v>28</v>
      </c>
      <c r="D31" s="12">
        <v>2019</v>
      </c>
      <c r="E31" s="12"/>
      <c r="F31" s="12"/>
      <c r="G31" s="12"/>
      <c r="H31" s="12"/>
      <c r="I31" s="12"/>
      <c r="J31" s="12" t="s">
        <v>36</v>
      </c>
      <c r="K31" s="12"/>
      <c r="L31" s="12"/>
      <c r="M31" s="12"/>
    </row>
    <row r="32" spans="1:13" ht="15" hidden="1" thickBot="1" x14ac:dyDescent="0.35">
      <c r="A32" s="31"/>
      <c r="B32" s="28"/>
      <c r="C32" s="28"/>
      <c r="D32" s="12">
        <v>2020</v>
      </c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5" hidden="1" thickBot="1" x14ac:dyDescent="0.35">
      <c r="A33" s="31"/>
      <c r="B33" s="28"/>
      <c r="C33" s="28"/>
      <c r="D33" s="12">
        <v>2021</v>
      </c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5" hidden="1" thickBot="1" x14ac:dyDescent="0.35">
      <c r="A34" s="31"/>
      <c r="B34" s="28"/>
      <c r="C34" s="28"/>
      <c r="D34" s="12">
        <v>2022</v>
      </c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5" hidden="1" thickBot="1" x14ac:dyDescent="0.35">
      <c r="A35" s="31"/>
      <c r="B35" s="28"/>
      <c r="C35" s="28"/>
      <c r="D35" s="12">
        <v>2023</v>
      </c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 hidden="1" thickBot="1" x14ac:dyDescent="0.35">
      <c r="A36" s="31"/>
      <c r="B36" s="28"/>
      <c r="C36" s="28"/>
      <c r="D36" s="12">
        <v>2024</v>
      </c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5" hidden="1" thickBot="1" x14ac:dyDescent="0.35">
      <c r="A37" s="31"/>
      <c r="B37" s="28"/>
      <c r="C37" s="28"/>
      <c r="D37" s="12" t="s">
        <v>17</v>
      </c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5" hidden="1" thickBot="1" x14ac:dyDescent="0.35">
      <c r="A38" s="32"/>
      <c r="B38" s="29"/>
      <c r="C38" s="29"/>
      <c r="D38" s="12" t="s">
        <v>18</v>
      </c>
      <c r="E38" s="12">
        <f t="shared" ref="E38" si="3">SUM(D38)</f>
        <v>0</v>
      </c>
      <c r="F38" s="12"/>
      <c r="G38" s="12"/>
      <c r="H38" s="12"/>
      <c r="I38" s="12"/>
      <c r="J38" s="12"/>
      <c r="K38" s="12"/>
      <c r="L38" s="12"/>
      <c r="M38" s="12"/>
    </row>
    <row r="39" spans="1:13" ht="105.75" customHeight="1" thickBot="1" x14ac:dyDescent="0.35">
      <c r="A39" s="30" t="s">
        <v>29</v>
      </c>
      <c r="B39" s="27" t="s">
        <v>30</v>
      </c>
      <c r="C39" s="27" t="s">
        <v>31</v>
      </c>
      <c r="D39" s="12">
        <v>2019</v>
      </c>
      <c r="E39" s="12"/>
      <c r="F39" s="12"/>
      <c r="G39" s="12"/>
      <c r="H39" s="12"/>
      <c r="I39" s="12"/>
      <c r="J39" s="12" t="s">
        <v>39</v>
      </c>
      <c r="K39" s="12"/>
      <c r="L39" s="12"/>
      <c r="M39" s="12"/>
    </row>
    <row r="40" spans="1:13" ht="15" hidden="1" thickBot="1" x14ac:dyDescent="0.35">
      <c r="A40" s="31"/>
      <c r="B40" s="28"/>
      <c r="C40" s="28"/>
      <c r="D40" s="12">
        <v>2020</v>
      </c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5" hidden="1" thickBot="1" x14ac:dyDescent="0.35">
      <c r="A41" s="31"/>
      <c r="B41" s="28"/>
      <c r="C41" s="28"/>
      <c r="D41" s="12">
        <v>2021</v>
      </c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5" hidden="1" thickBot="1" x14ac:dyDescent="0.35">
      <c r="A42" s="31"/>
      <c r="B42" s="28"/>
      <c r="C42" s="28"/>
      <c r="D42" s="12">
        <v>2022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 hidden="1" thickBot="1" x14ac:dyDescent="0.35">
      <c r="A43" s="31"/>
      <c r="B43" s="28"/>
      <c r="C43" s="28"/>
      <c r="D43" s="12">
        <v>2023</v>
      </c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5" hidden="1" thickBot="1" x14ac:dyDescent="0.35">
      <c r="A44" s="31"/>
      <c r="B44" s="28"/>
      <c r="C44" s="28"/>
      <c r="D44" s="12">
        <v>2024</v>
      </c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5" hidden="1" thickBot="1" x14ac:dyDescent="0.35">
      <c r="A45" s="31"/>
      <c r="B45" s="28"/>
      <c r="C45" s="28"/>
      <c r="D45" s="12" t="s">
        <v>17</v>
      </c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" hidden="1" thickBot="1" x14ac:dyDescent="0.35">
      <c r="A46" s="32"/>
      <c r="B46" s="29"/>
      <c r="C46" s="29"/>
      <c r="D46" s="12" t="s">
        <v>18</v>
      </c>
      <c r="E46" s="12">
        <f t="shared" ref="E46" si="4">SUM(D46)</f>
        <v>0</v>
      </c>
      <c r="F46" s="12"/>
      <c r="G46" s="12"/>
      <c r="H46" s="12"/>
      <c r="I46" s="12"/>
      <c r="J46" s="12"/>
      <c r="K46" s="12"/>
      <c r="L46" s="12"/>
      <c r="M46" s="12"/>
    </row>
    <row r="47" spans="1:13" ht="60" customHeight="1" thickBot="1" x14ac:dyDescent="0.35">
      <c r="A47" s="30" t="s">
        <v>32</v>
      </c>
      <c r="B47" s="27" t="s">
        <v>33</v>
      </c>
      <c r="C47" s="27" t="s">
        <v>34</v>
      </c>
      <c r="D47" s="12">
        <v>2019</v>
      </c>
      <c r="E47" s="12">
        <v>10</v>
      </c>
      <c r="F47" s="12"/>
      <c r="G47" s="12"/>
      <c r="H47" s="12"/>
      <c r="I47" s="12">
        <v>10</v>
      </c>
      <c r="J47" s="12" t="s">
        <v>35</v>
      </c>
      <c r="K47" s="12"/>
      <c r="L47" s="12">
        <v>5</v>
      </c>
      <c r="M47" s="12"/>
    </row>
    <row r="48" spans="1:13" ht="15" hidden="1" thickBot="1" x14ac:dyDescent="0.35">
      <c r="A48" s="31"/>
      <c r="B48" s="28"/>
      <c r="C48" s="28"/>
      <c r="D48" s="12">
        <v>2021</v>
      </c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" hidden="1" thickBot="1" x14ac:dyDescent="0.35">
      <c r="A49" s="31"/>
      <c r="B49" s="28"/>
      <c r="C49" s="28"/>
      <c r="D49" s="12">
        <v>2022</v>
      </c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" hidden="1" thickBot="1" x14ac:dyDescent="0.35">
      <c r="A50" s="31"/>
      <c r="B50" s="28"/>
      <c r="C50" s="28"/>
      <c r="D50" s="12">
        <v>2023</v>
      </c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" hidden="1" thickBot="1" x14ac:dyDescent="0.35">
      <c r="A51" s="31"/>
      <c r="B51" s="28"/>
      <c r="C51" s="28"/>
      <c r="D51" s="12">
        <v>2024</v>
      </c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" hidden="1" thickBot="1" x14ac:dyDescent="0.35">
      <c r="A52" s="31"/>
      <c r="B52" s="28"/>
      <c r="C52" s="28"/>
      <c r="D52" s="12" t="s">
        <v>17</v>
      </c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" hidden="1" thickBot="1" x14ac:dyDescent="0.35">
      <c r="A53" s="32"/>
      <c r="B53" s="29"/>
      <c r="C53" s="29"/>
      <c r="D53" s="12" t="s">
        <v>18</v>
      </c>
      <c r="E53" s="12">
        <f>SUM(E47:E52)</f>
        <v>10</v>
      </c>
      <c r="F53" s="12"/>
      <c r="G53" s="12"/>
      <c r="H53" s="12"/>
      <c r="I53" s="12"/>
      <c r="J53" s="12"/>
      <c r="K53" s="12"/>
      <c r="L53" s="12"/>
      <c r="M53" s="12"/>
    </row>
    <row r="54" spans="1:13" ht="71.25" customHeight="1" thickBot="1" x14ac:dyDescent="0.35">
      <c r="A54" s="30" t="s">
        <v>40</v>
      </c>
      <c r="B54" s="27" t="s">
        <v>37</v>
      </c>
      <c r="C54" s="27" t="s">
        <v>34</v>
      </c>
      <c r="D54" s="12">
        <v>2019</v>
      </c>
      <c r="E54" s="12">
        <v>5</v>
      </c>
      <c r="F54" s="12"/>
      <c r="G54" s="12"/>
      <c r="H54" s="12"/>
      <c r="I54" s="12">
        <v>5</v>
      </c>
      <c r="J54" s="12" t="s">
        <v>38</v>
      </c>
      <c r="K54" s="12"/>
      <c r="L54" s="12">
        <v>3</v>
      </c>
      <c r="M54" s="12"/>
    </row>
    <row r="55" spans="1:13" ht="15" hidden="1" thickBot="1" x14ac:dyDescent="0.35">
      <c r="A55" s="31"/>
      <c r="B55" s="28"/>
      <c r="C55" s="28"/>
      <c r="D55" s="12">
        <v>2021</v>
      </c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 hidden="1" thickBot="1" x14ac:dyDescent="0.35">
      <c r="A56" s="31"/>
      <c r="B56" s="28"/>
      <c r="C56" s="28"/>
      <c r="D56" s="12">
        <v>2022</v>
      </c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 hidden="1" thickBot="1" x14ac:dyDescent="0.35">
      <c r="A57" s="31"/>
      <c r="B57" s="28"/>
      <c r="C57" s="28"/>
      <c r="D57" s="12">
        <v>2023</v>
      </c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" hidden="1" thickBot="1" x14ac:dyDescent="0.35">
      <c r="A58" s="31"/>
      <c r="B58" s="28"/>
      <c r="C58" s="28"/>
      <c r="D58" s="12">
        <v>2024</v>
      </c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" hidden="1" thickBot="1" x14ac:dyDescent="0.35">
      <c r="A59" s="31"/>
      <c r="B59" s="28"/>
      <c r="C59" s="28"/>
      <c r="D59" s="12" t="s">
        <v>17</v>
      </c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86.25" customHeight="1" thickBot="1" x14ac:dyDescent="0.35">
      <c r="A60" s="30" t="s">
        <v>41</v>
      </c>
      <c r="B60" s="27" t="s">
        <v>42</v>
      </c>
      <c r="C60" s="27" t="s">
        <v>34</v>
      </c>
      <c r="D60" s="12">
        <v>2019</v>
      </c>
      <c r="E60" s="12">
        <v>5</v>
      </c>
      <c r="F60" s="12"/>
      <c r="G60" s="12"/>
      <c r="H60" s="12"/>
      <c r="I60" s="12">
        <v>5</v>
      </c>
      <c r="J60" s="12" t="s">
        <v>43</v>
      </c>
      <c r="K60" s="12"/>
      <c r="L60" s="12">
        <v>3</v>
      </c>
      <c r="M60" s="12"/>
    </row>
    <row r="61" spans="1:13" ht="15" hidden="1" thickBot="1" x14ac:dyDescent="0.35">
      <c r="A61" s="31"/>
      <c r="B61" s="28"/>
      <c r="C61" s="28"/>
      <c r="D61" s="12">
        <v>2021</v>
      </c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" hidden="1" thickBot="1" x14ac:dyDescent="0.35">
      <c r="A62" s="31"/>
      <c r="B62" s="28"/>
      <c r="C62" s="28"/>
      <c r="D62" s="12">
        <v>2022</v>
      </c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" hidden="1" thickBot="1" x14ac:dyDescent="0.35">
      <c r="A63" s="31"/>
      <c r="B63" s="28"/>
      <c r="C63" s="28"/>
      <c r="D63" s="12">
        <v>2023</v>
      </c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" hidden="1" thickBot="1" x14ac:dyDescent="0.35">
      <c r="A64" s="31"/>
      <c r="B64" s="28"/>
      <c r="C64" s="28"/>
      <c r="D64" s="12">
        <v>2024</v>
      </c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" hidden="1" thickBot="1" x14ac:dyDescent="0.35">
      <c r="A65" s="31"/>
      <c r="B65" s="28"/>
      <c r="C65" s="28"/>
      <c r="D65" s="12" t="s">
        <v>17</v>
      </c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" hidden="1" thickBot="1" x14ac:dyDescent="0.35">
      <c r="A66" s="32"/>
      <c r="B66" s="29"/>
      <c r="C66" s="29"/>
      <c r="D66" s="12" t="s">
        <v>18</v>
      </c>
      <c r="E66" s="12">
        <f>SUM(E60:E65)</f>
        <v>5</v>
      </c>
      <c r="F66" s="12"/>
      <c r="G66" s="12"/>
      <c r="H66" s="12"/>
      <c r="I66" s="12">
        <f>SUM(I60:I65)</f>
        <v>5</v>
      </c>
      <c r="J66" s="12"/>
      <c r="K66" s="12"/>
      <c r="L66" s="12"/>
      <c r="M66" s="12"/>
    </row>
    <row r="67" spans="1:13" ht="67.5" customHeight="1" thickBot="1" x14ac:dyDescent="0.35">
      <c r="A67" s="30" t="s">
        <v>44</v>
      </c>
      <c r="B67" s="27" t="s">
        <v>53</v>
      </c>
      <c r="C67" s="27" t="s">
        <v>34</v>
      </c>
      <c r="D67" s="12">
        <v>2019</v>
      </c>
      <c r="E67" s="12">
        <v>6</v>
      </c>
      <c r="F67" s="12"/>
      <c r="G67" s="12"/>
      <c r="H67" s="12"/>
      <c r="I67" s="12">
        <v>6</v>
      </c>
      <c r="J67" s="12" t="s">
        <v>46</v>
      </c>
      <c r="K67" s="12"/>
      <c r="L67" s="12">
        <v>8</v>
      </c>
      <c r="M67" s="12"/>
    </row>
    <row r="68" spans="1:13" ht="15" hidden="1" thickBot="1" x14ac:dyDescent="0.35">
      <c r="A68" s="31"/>
      <c r="B68" s="28"/>
      <c r="C68" s="28"/>
      <c r="D68" s="12">
        <v>2020</v>
      </c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" hidden="1" thickBot="1" x14ac:dyDescent="0.35">
      <c r="A69" s="31"/>
      <c r="B69" s="28"/>
      <c r="C69" s="28"/>
      <c r="D69" s="12">
        <v>2021</v>
      </c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" hidden="1" thickBot="1" x14ac:dyDescent="0.35">
      <c r="A70" s="31"/>
      <c r="B70" s="28"/>
      <c r="C70" s="28"/>
      <c r="D70" s="12">
        <v>2022</v>
      </c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" hidden="1" thickBot="1" x14ac:dyDescent="0.35">
      <c r="A71" s="31"/>
      <c r="B71" s="28"/>
      <c r="C71" s="28"/>
      <c r="D71" s="12">
        <v>2023</v>
      </c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" hidden="1" thickBot="1" x14ac:dyDescent="0.35">
      <c r="A72" s="31"/>
      <c r="B72" s="28"/>
      <c r="C72" s="28"/>
      <c r="D72" s="12">
        <v>2024</v>
      </c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" hidden="1" thickBot="1" x14ac:dyDescent="0.35">
      <c r="A73" s="31"/>
      <c r="B73" s="28"/>
      <c r="C73" s="28"/>
      <c r="D73" s="12" t="s">
        <v>17</v>
      </c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" thickBot="1" x14ac:dyDescent="0.35">
      <c r="A74" s="34"/>
      <c r="B74" s="37" t="s">
        <v>19</v>
      </c>
      <c r="C74" s="37" t="s">
        <v>78</v>
      </c>
      <c r="D74" s="11">
        <v>2019</v>
      </c>
      <c r="E74" s="20">
        <f>E82+E89+E96+E133+E140+E147</f>
        <v>187.92740000000001</v>
      </c>
      <c r="F74" s="11">
        <f>F82+F89+F96+F133+F140+F147</f>
        <v>58.619680000000002</v>
      </c>
      <c r="G74" s="11">
        <f>G82+G89+G96+G133+G140+G147</f>
        <v>75.124300000000005</v>
      </c>
      <c r="H74" s="11">
        <f>H82+H89+H96+H133+H140+H147</f>
        <v>31.021419999999999</v>
      </c>
      <c r="I74" s="11">
        <f>I82+I89+I96+I133+I140+I147</f>
        <v>15</v>
      </c>
      <c r="J74" s="11"/>
      <c r="K74" s="11"/>
      <c r="L74" s="11"/>
      <c r="M74" s="11"/>
    </row>
    <row r="75" spans="1:13" ht="15" thickBot="1" x14ac:dyDescent="0.35">
      <c r="A75" s="35"/>
      <c r="B75" s="38"/>
      <c r="C75" s="38"/>
      <c r="D75" s="11">
        <v>2020</v>
      </c>
      <c r="E75" s="20">
        <f>E103+E126+E148</f>
        <v>30.712</v>
      </c>
      <c r="F75" s="11">
        <f>F103+F126+F148</f>
        <v>0</v>
      </c>
      <c r="G75" s="11">
        <f>G103+G126+G148</f>
        <v>0</v>
      </c>
      <c r="H75" s="11">
        <f>H103+H126+H148</f>
        <v>25.712</v>
      </c>
      <c r="I75" s="11">
        <f>I103+I126+I148</f>
        <v>0</v>
      </c>
      <c r="J75" s="11"/>
      <c r="K75" s="11"/>
      <c r="L75" s="11"/>
      <c r="M75" s="11"/>
    </row>
    <row r="76" spans="1:13" ht="15" thickBot="1" x14ac:dyDescent="0.35">
      <c r="A76" s="35"/>
      <c r="B76" s="38"/>
      <c r="C76" s="38"/>
      <c r="D76" s="11">
        <v>2021</v>
      </c>
      <c r="E76" s="20">
        <f>E104+E112+E127+E149</f>
        <v>38.238999999999997</v>
      </c>
      <c r="F76" s="11">
        <f>F104+F112+F127+F149</f>
        <v>0</v>
      </c>
      <c r="G76" s="11">
        <f>G104+G112+G127+G149</f>
        <v>0</v>
      </c>
      <c r="H76" s="11">
        <f>H104+H112+H127+H149</f>
        <v>30.239000000000001</v>
      </c>
      <c r="I76" s="11">
        <f>I104+I112+I127+I149</f>
        <v>0</v>
      </c>
      <c r="J76" s="11"/>
      <c r="K76" s="11"/>
      <c r="L76" s="11"/>
      <c r="M76" s="11"/>
    </row>
    <row r="77" spans="1:13" ht="15" thickBot="1" x14ac:dyDescent="0.35">
      <c r="A77" s="35"/>
      <c r="B77" s="38"/>
      <c r="C77" s="38"/>
      <c r="D77" s="11">
        <v>2022</v>
      </c>
      <c r="E77" s="20">
        <f>E105+E113+E121+E128+E150</f>
        <v>74.47999999999999</v>
      </c>
      <c r="F77" s="20">
        <f>F105+F113+F121+F128+F150</f>
        <v>0</v>
      </c>
      <c r="G77" s="11">
        <f>G105+G113+G121+G128+G150</f>
        <v>30.51</v>
      </c>
      <c r="H77" s="11">
        <f>H105+H113+H121+H128+H150</f>
        <v>31.97</v>
      </c>
      <c r="I77" s="11">
        <f>I105+I113+I121+I128+I150</f>
        <v>0</v>
      </c>
      <c r="J77" s="11"/>
      <c r="K77" s="11"/>
      <c r="L77" s="11"/>
      <c r="M77" s="11"/>
    </row>
    <row r="78" spans="1:13" ht="15" thickBot="1" x14ac:dyDescent="0.35">
      <c r="A78" s="35"/>
      <c r="B78" s="38"/>
      <c r="C78" s="38"/>
      <c r="D78" s="11">
        <v>2023</v>
      </c>
      <c r="E78" s="20">
        <f>E114+E122+E129+E151</f>
        <v>82.415999999999997</v>
      </c>
      <c r="F78" s="11">
        <f>F114+F122+F129+F151</f>
        <v>0</v>
      </c>
      <c r="G78" s="11">
        <f>G114+G122+G129+G151</f>
        <v>44.28</v>
      </c>
      <c r="H78" s="11">
        <f>H114+H122+H129+H151</f>
        <v>38.135999999999996</v>
      </c>
      <c r="I78" s="11">
        <f>I114+I122+I129+I151</f>
        <v>0</v>
      </c>
      <c r="J78" s="11"/>
      <c r="K78" s="11"/>
      <c r="L78" s="11"/>
      <c r="M78" s="11"/>
    </row>
    <row r="79" spans="1:13" ht="15" thickBot="1" x14ac:dyDescent="0.35">
      <c r="A79" s="35"/>
      <c r="B79" s="38"/>
      <c r="C79" s="38"/>
      <c r="D79" s="11">
        <v>2024</v>
      </c>
      <c r="E79" s="20">
        <f>E115+E152</f>
        <v>68.8</v>
      </c>
      <c r="F79" s="11">
        <f>F115+F152</f>
        <v>0</v>
      </c>
      <c r="G79" s="11">
        <f>G115+G152</f>
        <v>0</v>
      </c>
      <c r="H79" s="11">
        <f>H115+H152</f>
        <v>68.8</v>
      </c>
      <c r="I79" s="11">
        <f>I115+I152</f>
        <v>0</v>
      </c>
      <c r="J79" s="11"/>
      <c r="K79" s="11"/>
      <c r="L79" s="11"/>
      <c r="M79" s="11"/>
    </row>
    <row r="80" spans="1:13" ht="15" thickBot="1" x14ac:dyDescent="0.35">
      <c r="A80" s="35"/>
      <c r="B80" s="38"/>
      <c r="C80" s="38"/>
      <c r="D80" s="11" t="s">
        <v>17</v>
      </c>
      <c r="E80" s="20">
        <f>E153</f>
        <v>180.084</v>
      </c>
      <c r="F80" s="11">
        <f>F153</f>
        <v>0</v>
      </c>
      <c r="G80" s="11">
        <f>G153</f>
        <v>0</v>
      </c>
      <c r="H80" s="11">
        <f>H153</f>
        <v>180.084</v>
      </c>
      <c r="I80" s="11">
        <f>I153</f>
        <v>0</v>
      </c>
      <c r="J80" s="11"/>
      <c r="K80" s="11"/>
      <c r="L80" s="11"/>
      <c r="M80" s="11"/>
    </row>
    <row r="81" spans="1:13" ht="15" thickBot="1" x14ac:dyDescent="0.35">
      <c r="A81" s="36"/>
      <c r="B81" s="39"/>
      <c r="C81" s="39"/>
      <c r="D81" s="11" t="s">
        <v>18</v>
      </c>
      <c r="E81" s="11">
        <f>SUM(E74:E80)</f>
        <v>662.65840000000003</v>
      </c>
      <c r="F81" s="11">
        <f>SUM(F74:F80)</f>
        <v>58.619680000000002</v>
      </c>
      <c r="G81" s="11">
        <f>SUM(G74:G80)</f>
        <v>149.91430000000003</v>
      </c>
      <c r="H81" s="11">
        <f>SUM(H74:H80)</f>
        <v>405.96242000000001</v>
      </c>
      <c r="I81" s="11">
        <f>SUM(I74:I80)</f>
        <v>15</v>
      </c>
      <c r="J81" s="11"/>
      <c r="K81" s="11"/>
      <c r="L81" s="11"/>
      <c r="M81" s="11"/>
    </row>
    <row r="82" spans="1:13" ht="105" customHeight="1" thickBot="1" x14ac:dyDescent="0.35">
      <c r="A82" s="30" t="s">
        <v>45</v>
      </c>
      <c r="B82" s="27" t="s">
        <v>76</v>
      </c>
      <c r="C82" s="27" t="s">
        <v>54</v>
      </c>
      <c r="D82" s="12">
        <v>2019</v>
      </c>
      <c r="E82" s="12">
        <v>70</v>
      </c>
      <c r="F82" s="12"/>
      <c r="G82" s="12">
        <v>50</v>
      </c>
      <c r="H82" s="12">
        <v>5</v>
      </c>
      <c r="I82" s="12">
        <v>15</v>
      </c>
      <c r="J82" s="12" t="s">
        <v>47</v>
      </c>
      <c r="K82" s="12"/>
      <c r="L82" s="12"/>
      <c r="M82" s="12"/>
    </row>
    <row r="83" spans="1:13" ht="15" hidden="1" thickBot="1" x14ac:dyDescent="0.35">
      <c r="A83" s="31"/>
      <c r="B83" s="28"/>
      <c r="C83" s="28"/>
      <c r="D83" s="12">
        <v>2020</v>
      </c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" hidden="1" thickBot="1" x14ac:dyDescent="0.35">
      <c r="A84" s="31"/>
      <c r="B84" s="28"/>
      <c r="C84" s="28"/>
      <c r="D84" s="12">
        <v>2021</v>
      </c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" hidden="1" thickBot="1" x14ac:dyDescent="0.35">
      <c r="A85" s="31"/>
      <c r="B85" s="28"/>
      <c r="C85" s="28"/>
      <c r="D85" s="12">
        <v>2022</v>
      </c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" hidden="1" thickBot="1" x14ac:dyDescent="0.35">
      <c r="A86" s="31"/>
      <c r="B86" s="28"/>
      <c r="C86" s="28"/>
      <c r="D86" s="12">
        <v>2023</v>
      </c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" hidden="1" thickBot="1" x14ac:dyDescent="0.35">
      <c r="A87" s="31"/>
      <c r="B87" s="28"/>
      <c r="C87" s="28"/>
      <c r="D87" s="12">
        <v>2024</v>
      </c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" hidden="1" thickBot="1" x14ac:dyDescent="0.35">
      <c r="A88" s="31"/>
      <c r="B88" s="28"/>
      <c r="C88" s="28"/>
      <c r="D88" s="12" t="s">
        <v>17</v>
      </c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96.75" customHeight="1" thickBot="1" x14ac:dyDescent="0.35">
      <c r="A89" s="30" t="s">
        <v>66</v>
      </c>
      <c r="B89" s="27" t="s">
        <v>50</v>
      </c>
      <c r="C89" s="27" t="s">
        <v>51</v>
      </c>
      <c r="D89" s="12">
        <v>2019</v>
      </c>
      <c r="E89" s="12">
        <v>5.6619999999999999</v>
      </c>
      <c r="F89" s="12">
        <v>3.4483999999999999</v>
      </c>
      <c r="G89" s="12">
        <v>1.4779</v>
      </c>
      <c r="H89" s="12">
        <v>7.3700000000000002E-2</v>
      </c>
      <c r="I89" s="12"/>
      <c r="J89" s="12" t="s">
        <v>48</v>
      </c>
      <c r="K89" s="12"/>
      <c r="L89" s="12"/>
      <c r="M89" s="12"/>
    </row>
    <row r="90" spans="1:13" ht="15" hidden="1" thickBot="1" x14ac:dyDescent="0.35">
      <c r="A90" s="31"/>
      <c r="B90" s="28"/>
      <c r="C90" s="28"/>
      <c r="D90" s="12">
        <v>2020</v>
      </c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" hidden="1" thickBot="1" x14ac:dyDescent="0.35">
      <c r="A91" s="31"/>
      <c r="B91" s="28"/>
      <c r="C91" s="28"/>
      <c r="D91" s="12">
        <v>2021</v>
      </c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" hidden="1" thickBot="1" x14ac:dyDescent="0.35">
      <c r="A92" s="31"/>
      <c r="B92" s="28"/>
      <c r="C92" s="28"/>
      <c r="D92" s="12">
        <v>2022</v>
      </c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" hidden="1" thickBot="1" x14ac:dyDescent="0.35">
      <c r="A93" s="31"/>
      <c r="B93" s="28"/>
      <c r="C93" s="28"/>
      <c r="D93" s="12">
        <v>2023</v>
      </c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" hidden="1" thickBot="1" x14ac:dyDescent="0.35">
      <c r="A94" s="31"/>
      <c r="B94" s="28"/>
      <c r="C94" s="28"/>
      <c r="D94" s="12">
        <v>2024</v>
      </c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" hidden="1" thickBot="1" x14ac:dyDescent="0.35">
      <c r="A95" s="31"/>
      <c r="B95" s="28"/>
      <c r="C95" s="28"/>
      <c r="D95" s="12" t="s">
        <v>17</v>
      </c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55.5" customHeight="1" thickBot="1" x14ac:dyDescent="0.35">
      <c r="A96" s="30" t="s">
        <v>52</v>
      </c>
      <c r="B96" s="27" t="s">
        <v>55</v>
      </c>
      <c r="C96" s="27"/>
      <c r="D96" s="12">
        <v>2019</v>
      </c>
      <c r="E96" s="12">
        <v>4.5</v>
      </c>
      <c r="F96" s="12"/>
      <c r="G96" s="12"/>
      <c r="H96" s="12"/>
      <c r="I96" s="12"/>
      <c r="J96" s="12"/>
      <c r="K96" s="12"/>
      <c r="L96" s="12"/>
      <c r="M96" s="12"/>
    </row>
    <row r="97" spans="1:13" ht="15" hidden="1" thickBot="1" x14ac:dyDescent="0.35">
      <c r="A97" s="31"/>
      <c r="B97" s="28"/>
      <c r="C97" s="28"/>
      <c r="D97" s="12">
        <v>2020</v>
      </c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" hidden="1" thickBot="1" x14ac:dyDescent="0.35">
      <c r="A98" s="31"/>
      <c r="B98" s="28"/>
      <c r="C98" s="28"/>
      <c r="D98" s="12">
        <v>2021</v>
      </c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" hidden="1" thickBot="1" x14ac:dyDescent="0.35">
      <c r="A99" s="31"/>
      <c r="B99" s="28"/>
      <c r="C99" s="28"/>
      <c r="D99" s="12">
        <v>2022</v>
      </c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" hidden="1" thickBot="1" x14ac:dyDescent="0.35">
      <c r="A100" s="31"/>
      <c r="B100" s="28"/>
      <c r="C100" s="28"/>
      <c r="D100" s="12">
        <v>2023</v>
      </c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" hidden="1" thickBot="1" x14ac:dyDescent="0.35">
      <c r="A101" s="31"/>
      <c r="B101" s="28"/>
      <c r="C101" s="28"/>
      <c r="D101" s="12">
        <v>2024</v>
      </c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" hidden="1" thickBot="1" x14ac:dyDescent="0.35">
      <c r="A102" s="31"/>
      <c r="B102" s="33"/>
      <c r="C102" s="28"/>
      <c r="D102" s="12" t="s">
        <v>17</v>
      </c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46.5" customHeight="1" thickBot="1" x14ac:dyDescent="0.35">
      <c r="A103" s="31"/>
      <c r="B103" s="18" t="s">
        <v>58</v>
      </c>
      <c r="C103" s="28"/>
      <c r="D103" s="12">
        <v>2020</v>
      </c>
      <c r="E103" s="17">
        <v>5</v>
      </c>
      <c r="F103" s="12"/>
      <c r="G103" s="12"/>
      <c r="H103" s="12"/>
      <c r="I103" s="12"/>
      <c r="J103" s="12"/>
      <c r="K103" s="12"/>
      <c r="L103" s="12"/>
      <c r="M103" s="12"/>
    </row>
    <row r="104" spans="1:13" ht="40.200000000000003" thickBot="1" x14ac:dyDescent="0.35">
      <c r="A104" s="31"/>
      <c r="B104" s="14" t="s">
        <v>56</v>
      </c>
      <c r="C104" s="28"/>
      <c r="D104" s="12">
        <v>2021</v>
      </c>
      <c r="E104" s="17">
        <v>8</v>
      </c>
      <c r="F104" s="12"/>
      <c r="G104" s="12"/>
      <c r="H104" s="12"/>
      <c r="I104" s="12"/>
      <c r="J104" s="12"/>
      <c r="K104" s="12"/>
      <c r="L104" s="12"/>
      <c r="M104" s="12"/>
    </row>
    <row r="105" spans="1:13" ht="40.200000000000003" thickBot="1" x14ac:dyDescent="0.35">
      <c r="A105" s="31"/>
      <c r="B105" s="16" t="s">
        <v>57</v>
      </c>
      <c r="C105" s="28"/>
      <c r="D105" s="12">
        <v>2022</v>
      </c>
      <c r="E105" s="17">
        <v>12</v>
      </c>
      <c r="F105" s="12"/>
      <c r="G105" s="12"/>
      <c r="H105" s="12"/>
      <c r="I105" s="12"/>
      <c r="J105" s="12"/>
      <c r="K105" s="12"/>
      <c r="L105" s="12"/>
      <c r="M105" s="12"/>
    </row>
    <row r="106" spans="1:13" ht="15" hidden="1" thickBot="1" x14ac:dyDescent="0.35">
      <c r="A106" s="31"/>
      <c r="B106" s="15"/>
      <c r="C106" s="28"/>
      <c r="D106" s="12">
        <v>2023</v>
      </c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" hidden="1" thickBot="1" x14ac:dyDescent="0.35">
      <c r="A107" s="31"/>
      <c r="B107" s="16"/>
      <c r="C107" s="28"/>
      <c r="D107" s="12">
        <v>2024</v>
      </c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5" hidden="1" thickBot="1" x14ac:dyDescent="0.35">
      <c r="A108" s="31"/>
      <c r="B108" s="15"/>
      <c r="C108" s="28"/>
      <c r="D108" s="12" t="s">
        <v>17</v>
      </c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6.8" customHeight="1" thickBot="1" x14ac:dyDescent="0.35">
      <c r="A109" s="32"/>
      <c r="B109" s="16"/>
      <c r="C109" s="29"/>
      <c r="D109" s="12" t="s">
        <v>18</v>
      </c>
      <c r="E109" s="12">
        <f>SUM(E103:E108)</f>
        <v>25</v>
      </c>
      <c r="F109" s="12"/>
      <c r="G109" s="12"/>
      <c r="H109" s="12"/>
      <c r="I109" s="12"/>
      <c r="J109" s="12"/>
      <c r="K109" s="12"/>
      <c r="L109" s="12"/>
      <c r="M109" s="12"/>
    </row>
    <row r="110" spans="1:13" ht="15" hidden="1" thickBot="1" x14ac:dyDescent="0.35">
      <c r="A110" s="30" t="s">
        <v>67</v>
      </c>
      <c r="B110" s="27" t="s">
        <v>60</v>
      </c>
      <c r="C110" s="27" t="s">
        <v>59</v>
      </c>
      <c r="D110" s="12">
        <v>2019</v>
      </c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 hidden="1" thickBot="1" x14ac:dyDescent="0.35">
      <c r="A111" s="31"/>
      <c r="B111" s="28"/>
      <c r="C111" s="28"/>
      <c r="D111" s="12">
        <v>2020</v>
      </c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5" thickBot="1" x14ac:dyDescent="0.35">
      <c r="A112" s="31"/>
      <c r="B112" s="28"/>
      <c r="C112" s="28"/>
      <c r="D112" s="12">
        <v>2021</v>
      </c>
      <c r="E112" s="12">
        <v>3.5</v>
      </c>
      <c r="F112" s="12"/>
      <c r="G112" s="12"/>
      <c r="H112" s="12">
        <v>3.5</v>
      </c>
      <c r="I112" s="12"/>
      <c r="J112" s="12"/>
      <c r="K112" s="12"/>
      <c r="L112" s="12"/>
      <c r="M112" s="12"/>
    </row>
    <row r="113" spans="1:13" ht="15" thickBot="1" x14ac:dyDescent="0.35">
      <c r="A113" s="31"/>
      <c r="B113" s="28"/>
      <c r="C113" s="28"/>
      <c r="D113" s="12">
        <v>2022</v>
      </c>
      <c r="E113" s="12">
        <v>0.77400000000000002</v>
      </c>
      <c r="F113" s="12"/>
      <c r="G113" s="12"/>
      <c r="H113" s="12">
        <f>E113</f>
        <v>0.77400000000000002</v>
      </c>
      <c r="I113" s="12"/>
      <c r="J113" s="12"/>
      <c r="K113" s="12"/>
      <c r="L113" s="12"/>
      <c r="M113" s="12"/>
    </row>
    <row r="114" spans="1:13" ht="15" thickBot="1" x14ac:dyDescent="0.35">
      <c r="A114" s="31"/>
      <c r="B114" s="28"/>
      <c r="C114" s="28"/>
      <c r="D114" s="12">
        <v>2023</v>
      </c>
      <c r="E114" s="12">
        <v>4.3</v>
      </c>
      <c r="F114" s="12"/>
      <c r="G114" s="12"/>
      <c r="H114" s="12">
        <f>E114</f>
        <v>4.3</v>
      </c>
      <c r="I114" s="12"/>
      <c r="J114" s="12"/>
      <c r="K114" s="12"/>
      <c r="L114" s="12"/>
      <c r="M114" s="12"/>
    </row>
    <row r="115" spans="1:13" ht="15" thickBot="1" x14ac:dyDescent="0.35">
      <c r="A115" s="31"/>
      <c r="B115" s="28"/>
      <c r="C115" s="28"/>
      <c r="D115" s="12">
        <v>2024</v>
      </c>
      <c r="E115" s="21">
        <v>38.786000000000001</v>
      </c>
      <c r="F115" s="12"/>
      <c r="G115" s="12"/>
      <c r="H115" s="12">
        <f>E115</f>
        <v>38.786000000000001</v>
      </c>
      <c r="I115" s="12"/>
      <c r="J115" s="12"/>
      <c r="K115" s="12"/>
      <c r="L115" s="12"/>
      <c r="M115" s="12"/>
    </row>
    <row r="116" spans="1:13" ht="15" hidden="1" thickBot="1" x14ac:dyDescent="0.35">
      <c r="A116" s="31"/>
      <c r="B116" s="28"/>
      <c r="C116" s="28"/>
      <c r="D116" s="12" t="s">
        <v>17</v>
      </c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29" customHeight="1" thickBot="1" x14ac:dyDescent="0.35">
      <c r="A117" s="32"/>
      <c r="B117" s="29"/>
      <c r="C117" s="29"/>
      <c r="D117" s="12" t="s">
        <v>18</v>
      </c>
      <c r="E117" s="12">
        <f>SUM(E110:E116)</f>
        <v>47.36</v>
      </c>
      <c r="F117" s="12"/>
      <c r="G117" s="12"/>
      <c r="H117" s="12">
        <f>E117</f>
        <v>47.36</v>
      </c>
      <c r="I117" s="12"/>
      <c r="J117" s="12"/>
      <c r="K117" s="12"/>
      <c r="L117" s="12"/>
      <c r="M117" s="12"/>
    </row>
    <row r="118" spans="1:13" ht="15" hidden="1" thickBot="1" x14ac:dyDescent="0.35">
      <c r="A118" s="30" t="s">
        <v>68</v>
      </c>
      <c r="B118" s="27" t="s">
        <v>61</v>
      </c>
      <c r="C118" s="27" t="s">
        <v>59</v>
      </c>
      <c r="D118" s="12">
        <v>2019</v>
      </c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5" hidden="1" thickBot="1" x14ac:dyDescent="0.35">
      <c r="A119" s="31"/>
      <c r="B119" s="28"/>
      <c r="C119" s="28"/>
      <c r="D119" s="12">
        <v>2020</v>
      </c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5" hidden="1" thickBot="1" x14ac:dyDescent="0.35">
      <c r="A120" s="31"/>
      <c r="B120" s="28"/>
      <c r="C120" s="28"/>
      <c r="D120" s="12">
        <v>2021</v>
      </c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5" thickBot="1" x14ac:dyDescent="0.35">
      <c r="A121" s="31"/>
      <c r="B121" s="28"/>
      <c r="C121" s="28"/>
      <c r="D121" s="12">
        <v>2022</v>
      </c>
      <c r="E121" s="25">
        <v>33.9</v>
      </c>
      <c r="F121" s="12">
        <v>0</v>
      </c>
      <c r="G121" s="12">
        <v>30.51</v>
      </c>
      <c r="H121" s="12">
        <v>3.39</v>
      </c>
      <c r="I121" s="12">
        <v>0</v>
      </c>
      <c r="J121" s="12"/>
      <c r="K121" s="12">
        <v>990</v>
      </c>
      <c r="L121" s="12"/>
      <c r="M121" s="12"/>
    </row>
    <row r="122" spans="1:13" ht="65.25" customHeight="1" thickBot="1" x14ac:dyDescent="0.35">
      <c r="A122" s="31"/>
      <c r="B122" s="28"/>
      <c r="C122" s="28"/>
      <c r="D122" s="12">
        <v>2023</v>
      </c>
      <c r="E122" s="25">
        <v>49.2</v>
      </c>
      <c r="F122" s="12">
        <v>0</v>
      </c>
      <c r="G122" s="12">
        <v>44.28</v>
      </c>
      <c r="H122" s="12">
        <v>4.92</v>
      </c>
      <c r="I122" s="12">
        <v>0</v>
      </c>
      <c r="J122" s="12"/>
      <c r="K122" s="12"/>
      <c r="L122" s="12"/>
      <c r="M122" s="12"/>
    </row>
    <row r="123" spans="1:13" ht="15" hidden="1" thickBot="1" x14ac:dyDescent="0.35">
      <c r="A123" s="31"/>
      <c r="B123" s="28"/>
      <c r="C123" s="28"/>
      <c r="D123" s="12">
        <v>2024</v>
      </c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10.4" customHeight="1" thickBot="1" x14ac:dyDescent="0.35">
      <c r="A124" s="32"/>
      <c r="B124" s="29"/>
      <c r="C124" s="29"/>
      <c r="D124" s="12" t="s">
        <v>18</v>
      </c>
      <c r="E124" s="12">
        <f>SUM(E118:E123)</f>
        <v>83.1</v>
      </c>
      <c r="F124" s="12">
        <f>F121+F122</f>
        <v>0</v>
      </c>
      <c r="G124" s="12">
        <f>G121+G122</f>
        <v>74.790000000000006</v>
      </c>
      <c r="H124" s="12">
        <f>H121+H122</f>
        <v>8.31</v>
      </c>
      <c r="I124" s="12">
        <f>I121+I122</f>
        <v>0</v>
      </c>
      <c r="J124" s="12"/>
      <c r="K124" s="12"/>
      <c r="L124" s="12"/>
      <c r="M124" s="12"/>
    </row>
    <row r="125" spans="1:13" ht="15" hidden="1" thickBot="1" x14ac:dyDescent="0.35">
      <c r="A125" s="30" t="s">
        <v>69</v>
      </c>
      <c r="B125" s="27" t="s">
        <v>62</v>
      </c>
      <c r="C125" s="27" t="s">
        <v>59</v>
      </c>
      <c r="D125" s="12">
        <v>2019</v>
      </c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5" thickBot="1" x14ac:dyDescent="0.35">
      <c r="A126" s="31"/>
      <c r="B126" s="28"/>
      <c r="C126" s="28"/>
      <c r="D126" s="12">
        <v>2020</v>
      </c>
      <c r="E126" s="12">
        <v>5.6000000000000001E-2</v>
      </c>
      <c r="F126" s="12"/>
      <c r="G126" s="12"/>
      <c r="H126" s="12">
        <f>E126</f>
        <v>5.6000000000000001E-2</v>
      </c>
      <c r="I126" s="12"/>
      <c r="J126" s="12"/>
      <c r="K126" s="12">
        <v>2</v>
      </c>
      <c r="L126" s="12"/>
      <c r="M126" s="12"/>
    </row>
    <row r="127" spans="1:13" ht="15" thickBot="1" x14ac:dyDescent="0.35">
      <c r="A127" s="31"/>
      <c r="B127" s="28"/>
      <c r="C127" s="28"/>
      <c r="D127" s="12">
        <v>2021</v>
      </c>
      <c r="E127" s="12">
        <v>5.6000000000000001E-2</v>
      </c>
      <c r="F127" s="12"/>
      <c r="G127" s="12"/>
      <c r="H127" s="12">
        <f>E127</f>
        <v>5.6000000000000001E-2</v>
      </c>
      <c r="I127" s="12"/>
      <c r="J127" s="12"/>
      <c r="K127" s="12">
        <v>2</v>
      </c>
      <c r="L127" s="12"/>
      <c r="M127" s="12"/>
    </row>
    <row r="128" spans="1:13" ht="15" thickBot="1" x14ac:dyDescent="0.35">
      <c r="A128" s="31"/>
      <c r="B128" s="28"/>
      <c r="C128" s="28"/>
      <c r="D128" s="12">
        <v>2022</v>
      </c>
      <c r="E128" s="12">
        <v>5.6000000000000001E-2</v>
      </c>
      <c r="F128" s="12"/>
      <c r="G128" s="12"/>
      <c r="H128" s="12">
        <f>E128</f>
        <v>5.6000000000000001E-2</v>
      </c>
      <c r="I128" s="12"/>
      <c r="J128" s="12"/>
      <c r="K128" s="12">
        <v>2</v>
      </c>
      <c r="L128" s="12"/>
      <c r="M128" s="12"/>
    </row>
    <row r="129" spans="1:13" ht="15" thickBot="1" x14ac:dyDescent="0.35">
      <c r="A129" s="31"/>
      <c r="B129" s="28"/>
      <c r="C129" s="28"/>
      <c r="D129" s="12">
        <v>2023</v>
      </c>
      <c r="E129" s="12">
        <v>5.6000000000000001E-2</v>
      </c>
      <c r="F129" s="12"/>
      <c r="G129" s="12"/>
      <c r="H129" s="12">
        <f>E129</f>
        <v>5.6000000000000001E-2</v>
      </c>
      <c r="I129" s="12"/>
      <c r="J129" s="12"/>
      <c r="K129" s="12">
        <v>2</v>
      </c>
      <c r="L129" s="12"/>
      <c r="M129" s="12"/>
    </row>
    <row r="130" spans="1:13" ht="15" hidden="1" thickBot="1" x14ac:dyDescent="0.35">
      <c r="A130" s="31"/>
      <c r="B130" s="28"/>
      <c r="C130" s="28"/>
      <c r="D130" s="12">
        <v>2024</v>
      </c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" hidden="1" thickBot="1" x14ac:dyDescent="0.35">
      <c r="A131" s="31"/>
      <c r="B131" s="28"/>
      <c r="C131" s="28"/>
      <c r="D131" s="12" t="s">
        <v>17</v>
      </c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27.2" customHeight="1" thickBot="1" x14ac:dyDescent="0.35">
      <c r="A132" s="32"/>
      <c r="B132" s="29"/>
      <c r="C132" s="29"/>
      <c r="D132" s="12" t="s">
        <v>18</v>
      </c>
      <c r="E132" s="19">
        <f>SUM(E125:E131)</f>
        <v>0.224</v>
      </c>
      <c r="F132" s="12"/>
      <c r="G132" s="12"/>
      <c r="H132" s="19">
        <f>E132</f>
        <v>0.224</v>
      </c>
      <c r="I132" s="12"/>
      <c r="J132" s="12"/>
      <c r="K132" s="12">
        <v>14</v>
      </c>
      <c r="L132" s="12"/>
      <c r="M132" s="12"/>
    </row>
    <row r="133" spans="1:13" ht="122.25" customHeight="1" thickBot="1" x14ac:dyDescent="0.35">
      <c r="A133" s="30" t="s">
        <v>70</v>
      </c>
      <c r="B133" s="27" t="s">
        <v>64</v>
      </c>
      <c r="C133" s="27" t="s">
        <v>63</v>
      </c>
      <c r="D133" s="12">
        <v>2019</v>
      </c>
      <c r="E133" s="17">
        <f>F133+G133+H133</f>
        <v>80</v>
      </c>
      <c r="F133" s="12">
        <v>55.171280000000003</v>
      </c>
      <c r="G133" s="12">
        <v>23.6464</v>
      </c>
      <c r="H133" s="12">
        <v>1.18232</v>
      </c>
      <c r="I133" s="12"/>
      <c r="J133" s="12" t="s">
        <v>49</v>
      </c>
      <c r="K133" s="12"/>
      <c r="L133" s="12">
        <v>10</v>
      </c>
      <c r="M133" s="12"/>
    </row>
    <row r="134" spans="1:13" ht="15" hidden="1" thickBot="1" x14ac:dyDescent="0.35">
      <c r="A134" s="31"/>
      <c r="B134" s="28"/>
      <c r="C134" s="28"/>
      <c r="D134" s="12">
        <v>2020</v>
      </c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5" hidden="1" thickBot="1" x14ac:dyDescent="0.35">
      <c r="A135" s="31"/>
      <c r="B135" s="28"/>
      <c r="C135" s="28"/>
      <c r="D135" s="12">
        <v>2021</v>
      </c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5" hidden="1" thickBot="1" x14ac:dyDescent="0.35">
      <c r="A136" s="31"/>
      <c r="B136" s="28"/>
      <c r="C136" s="28"/>
      <c r="D136" s="12">
        <v>2022</v>
      </c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5" hidden="1" thickBot="1" x14ac:dyDescent="0.35">
      <c r="A137" s="31"/>
      <c r="B137" s="28"/>
      <c r="C137" s="28"/>
      <c r="D137" s="12">
        <v>2023</v>
      </c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5" hidden="1" thickBot="1" x14ac:dyDescent="0.35">
      <c r="A138" s="31"/>
      <c r="B138" s="28"/>
      <c r="C138" s="28"/>
      <c r="D138" s="12">
        <v>2024</v>
      </c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5" hidden="1" thickBot="1" x14ac:dyDescent="0.35">
      <c r="A139" s="31"/>
      <c r="B139" s="28"/>
      <c r="C139" s="28"/>
      <c r="D139" s="12" t="s">
        <v>17</v>
      </c>
      <c r="E139" s="17"/>
      <c r="F139" s="12"/>
      <c r="G139" s="12"/>
      <c r="H139" s="12"/>
      <c r="I139" s="12"/>
      <c r="J139" s="12"/>
      <c r="K139" s="12"/>
      <c r="L139" s="12"/>
      <c r="M139" s="12"/>
    </row>
    <row r="140" spans="1:13" ht="222" customHeight="1" thickBot="1" x14ac:dyDescent="0.35">
      <c r="A140" s="30" t="s">
        <v>71</v>
      </c>
      <c r="B140" s="27" t="s">
        <v>65</v>
      </c>
      <c r="C140" s="27" t="s">
        <v>63</v>
      </c>
      <c r="D140" s="12">
        <v>2019</v>
      </c>
      <c r="E140" s="17">
        <v>3</v>
      </c>
      <c r="F140" s="12"/>
      <c r="G140" s="12"/>
      <c r="H140" s="12"/>
      <c r="I140" s="12"/>
      <c r="J140" s="12"/>
      <c r="K140" s="12"/>
      <c r="L140" s="12"/>
      <c r="M140" s="12"/>
    </row>
    <row r="141" spans="1:13" ht="15" hidden="1" thickBot="1" x14ac:dyDescent="0.35">
      <c r="A141" s="31"/>
      <c r="B141" s="28"/>
      <c r="C141" s="28"/>
      <c r="D141" s="12">
        <v>2020</v>
      </c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5" hidden="1" thickBot="1" x14ac:dyDescent="0.35">
      <c r="A142" s="31"/>
      <c r="B142" s="28"/>
      <c r="C142" s="28"/>
      <c r="D142" s="12">
        <v>2021</v>
      </c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5" hidden="1" thickBot="1" x14ac:dyDescent="0.35">
      <c r="A143" s="31"/>
      <c r="B143" s="28"/>
      <c r="C143" s="28"/>
      <c r="D143" s="12">
        <v>2022</v>
      </c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5" hidden="1" thickBot="1" x14ac:dyDescent="0.35">
      <c r="A144" s="31"/>
      <c r="B144" s="28"/>
      <c r="C144" s="28"/>
      <c r="D144" s="12">
        <v>2023</v>
      </c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5" hidden="1" thickBot="1" x14ac:dyDescent="0.35">
      <c r="A145" s="31"/>
      <c r="B145" s="28"/>
      <c r="C145" s="28"/>
      <c r="D145" s="12">
        <v>2024</v>
      </c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5" hidden="1" thickBot="1" x14ac:dyDescent="0.35">
      <c r="A146" s="31"/>
      <c r="B146" s="28"/>
      <c r="C146" s="28"/>
      <c r="D146" s="12" t="s">
        <v>17</v>
      </c>
      <c r="E146" s="17"/>
      <c r="F146" s="12"/>
      <c r="G146" s="12"/>
      <c r="H146" s="12"/>
      <c r="I146" s="12"/>
      <c r="J146" s="12"/>
      <c r="K146" s="12"/>
      <c r="L146" s="12"/>
      <c r="M146" s="12"/>
    </row>
    <row r="147" spans="1:13" ht="15" thickBot="1" x14ac:dyDescent="0.35">
      <c r="A147" s="56" t="s">
        <v>72</v>
      </c>
      <c r="B147" s="59" t="s">
        <v>74</v>
      </c>
      <c r="C147" s="59" t="s">
        <v>73</v>
      </c>
      <c r="D147" s="22">
        <v>2019</v>
      </c>
      <c r="E147" s="23">
        <f>H147</f>
        <v>24.7654</v>
      </c>
      <c r="F147" s="22"/>
      <c r="G147" s="22"/>
      <c r="H147" s="22">
        <v>24.7654</v>
      </c>
      <c r="I147" s="22"/>
      <c r="J147" s="22"/>
      <c r="K147" s="22"/>
      <c r="L147" s="22"/>
      <c r="M147" s="22"/>
    </row>
    <row r="148" spans="1:13" ht="15" thickBot="1" x14ac:dyDescent="0.35">
      <c r="A148" s="57"/>
      <c r="B148" s="60"/>
      <c r="C148" s="60"/>
      <c r="D148" s="22">
        <v>2020</v>
      </c>
      <c r="E148" s="23">
        <f t="shared" ref="E148:E153" si="5">H148</f>
        <v>25.655999999999999</v>
      </c>
      <c r="F148" s="22"/>
      <c r="G148" s="22"/>
      <c r="H148" s="22">
        <v>25.655999999999999</v>
      </c>
      <c r="I148" s="22"/>
      <c r="J148" s="22"/>
      <c r="K148" s="22"/>
      <c r="L148" s="22"/>
      <c r="M148" s="22"/>
    </row>
    <row r="149" spans="1:13" ht="15" thickBot="1" x14ac:dyDescent="0.35">
      <c r="A149" s="57"/>
      <c r="B149" s="60"/>
      <c r="C149" s="60"/>
      <c r="D149" s="22">
        <v>2021</v>
      </c>
      <c r="E149" s="23">
        <f t="shared" si="5"/>
        <v>26.683</v>
      </c>
      <c r="F149" s="22"/>
      <c r="G149" s="22"/>
      <c r="H149" s="22">
        <v>26.683</v>
      </c>
      <c r="I149" s="22"/>
      <c r="J149" s="22"/>
      <c r="K149" s="22"/>
      <c r="L149" s="22"/>
      <c r="M149" s="22"/>
    </row>
    <row r="150" spans="1:13" ht="15" thickBot="1" x14ac:dyDescent="0.35">
      <c r="A150" s="57"/>
      <c r="B150" s="60"/>
      <c r="C150" s="60"/>
      <c r="D150" s="22">
        <v>2022</v>
      </c>
      <c r="E150" s="23">
        <f t="shared" si="5"/>
        <v>27.75</v>
      </c>
      <c r="F150" s="22"/>
      <c r="G150" s="22"/>
      <c r="H150" s="22">
        <v>27.75</v>
      </c>
      <c r="I150" s="22"/>
      <c r="J150" s="22"/>
      <c r="K150" s="22"/>
      <c r="L150" s="22"/>
      <c r="M150" s="22"/>
    </row>
    <row r="151" spans="1:13" ht="15" thickBot="1" x14ac:dyDescent="0.35">
      <c r="A151" s="57"/>
      <c r="B151" s="60"/>
      <c r="C151" s="60"/>
      <c r="D151" s="22">
        <v>2023</v>
      </c>
      <c r="E151" s="23">
        <f t="shared" si="5"/>
        <v>28.86</v>
      </c>
      <c r="F151" s="22"/>
      <c r="G151" s="22"/>
      <c r="H151" s="22">
        <v>28.86</v>
      </c>
      <c r="I151" s="22"/>
      <c r="J151" s="22"/>
      <c r="K151" s="22"/>
      <c r="L151" s="22"/>
      <c r="M151" s="22"/>
    </row>
    <row r="152" spans="1:13" ht="15" thickBot="1" x14ac:dyDescent="0.35">
      <c r="A152" s="57"/>
      <c r="B152" s="60"/>
      <c r="C152" s="60"/>
      <c r="D152" s="22">
        <v>2024</v>
      </c>
      <c r="E152" s="23">
        <f t="shared" si="5"/>
        <v>30.013999999999999</v>
      </c>
      <c r="F152" s="22"/>
      <c r="G152" s="22"/>
      <c r="H152" s="22">
        <v>30.013999999999999</v>
      </c>
      <c r="I152" s="22"/>
      <c r="J152" s="22"/>
      <c r="K152" s="22"/>
      <c r="L152" s="22"/>
      <c r="M152" s="22"/>
    </row>
    <row r="153" spans="1:13" ht="15" thickBot="1" x14ac:dyDescent="0.35">
      <c r="A153" s="57"/>
      <c r="B153" s="60"/>
      <c r="C153" s="60"/>
      <c r="D153" s="22" t="s">
        <v>17</v>
      </c>
      <c r="E153" s="23">
        <f t="shared" si="5"/>
        <v>180.084</v>
      </c>
      <c r="F153" s="22"/>
      <c r="G153" s="22"/>
      <c r="H153" s="22">
        <v>180.084</v>
      </c>
      <c r="I153" s="22"/>
      <c r="J153" s="22"/>
      <c r="K153" s="22"/>
      <c r="L153" s="22"/>
      <c r="M153" s="22"/>
    </row>
    <row r="154" spans="1:13" ht="101.4" customHeight="1" thickBot="1" x14ac:dyDescent="0.35">
      <c r="A154" s="58"/>
      <c r="B154" s="61"/>
      <c r="C154" s="61"/>
      <c r="D154" s="22" t="s">
        <v>18</v>
      </c>
      <c r="E154" s="23">
        <f>SUM(E147:E153)</f>
        <v>343.81240000000003</v>
      </c>
      <c r="F154" s="22"/>
      <c r="G154" s="22"/>
      <c r="H154" s="22">
        <f>SUM(H147:H153)</f>
        <v>343.81240000000003</v>
      </c>
      <c r="I154" s="22"/>
      <c r="J154" s="22"/>
      <c r="K154" s="22"/>
      <c r="L154" s="22"/>
      <c r="M154" s="22"/>
    </row>
    <row r="156" spans="1:13" x14ac:dyDescent="0.3">
      <c r="B156" s="13" t="s">
        <v>81</v>
      </c>
    </row>
  </sheetData>
  <mergeCells count="73">
    <mergeCell ref="J2:L2"/>
    <mergeCell ref="A147:A154"/>
    <mergeCell ref="B147:B154"/>
    <mergeCell ref="C147:C154"/>
    <mergeCell ref="A140:A146"/>
    <mergeCell ref="B140:B146"/>
    <mergeCell ref="C140:C146"/>
    <mergeCell ref="A133:A139"/>
    <mergeCell ref="B133:B139"/>
    <mergeCell ref="C133:C139"/>
    <mergeCell ref="A118:A124"/>
    <mergeCell ref="B118:B124"/>
    <mergeCell ref="C118:C124"/>
    <mergeCell ref="A125:A132"/>
    <mergeCell ref="B125:B132"/>
    <mergeCell ref="C125:C132"/>
    <mergeCell ref="A103:A109"/>
    <mergeCell ref="C103:C109"/>
    <mergeCell ref="A110:A117"/>
    <mergeCell ref="B110:B117"/>
    <mergeCell ref="C110:C117"/>
    <mergeCell ref="A31:A38"/>
    <mergeCell ref="B31:B38"/>
    <mergeCell ref="C31:C38"/>
    <mergeCell ref="A82:A88"/>
    <mergeCell ref="B82:B88"/>
    <mergeCell ref="C82:C88"/>
    <mergeCell ref="A47:A53"/>
    <mergeCell ref="B47:B53"/>
    <mergeCell ref="C47:C53"/>
    <mergeCell ref="A54:A59"/>
    <mergeCell ref="B54:B59"/>
    <mergeCell ref="C54:C59"/>
    <mergeCell ref="A60:A66"/>
    <mergeCell ref="B60:B66"/>
    <mergeCell ref="C60:C66"/>
    <mergeCell ref="A67:A73"/>
    <mergeCell ref="L4:L7"/>
    <mergeCell ref="M4:M7"/>
    <mergeCell ref="E5:E7"/>
    <mergeCell ref="F5:I5"/>
    <mergeCell ref="F6:F7"/>
    <mergeCell ref="G6:G7"/>
    <mergeCell ref="A24:A30"/>
    <mergeCell ref="B24:B30"/>
    <mergeCell ref="C24:C30"/>
    <mergeCell ref="A3:M3"/>
    <mergeCell ref="A1:M1"/>
    <mergeCell ref="H6:H7"/>
    <mergeCell ref="A8:A15"/>
    <mergeCell ref="B8:B15"/>
    <mergeCell ref="C8:C15"/>
    <mergeCell ref="A16:A23"/>
    <mergeCell ref="B16:B23"/>
    <mergeCell ref="C16:C23"/>
    <mergeCell ref="B4:B7"/>
    <mergeCell ref="C4:C7"/>
    <mergeCell ref="D4:D7"/>
    <mergeCell ref="E4:I4"/>
    <mergeCell ref="C39:C46"/>
    <mergeCell ref="B39:B46"/>
    <mergeCell ref="A39:A46"/>
    <mergeCell ref="A96:A102"/>
    <mergeCell ref="B96:B102"/>
    <mergeCell ref="C96:C102"/>
    <mergeCell ref="A74:A81"/>
    <mergeCell ref="B74:B81"/>
    <mergeCell ref="C74:C81"/>
    <mergeCell ref="A89:A95"/>
    <mergeCell ref="B89:B95"/>
    <mergeCell ref="C89:C95"/>
    <mergeCell ref="B67:B73"/>
    <mergeCell ref="C67:C73"/>
  </mergeCells>
  <pageMargins left="0.39370078740157483" right="0.39370078740157483" top="0.78740157480314965" bottom="0.59055118110236227" header="0.31496062992125984" footer="0.31496062992125984"/>
  <pageSetup paperSize="9" scale="98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В. Леонтьева</dc:creator>
  <cp:lastModifiedBy>slobodchikova</cp:lastModifiedBy>
  <cp:lastPrinted>2018-12-06T04:22:52Z</cp:lastPrinted>
  <dcterms:created xsi:type="dcterms:W3CDTF">2018-02-01T02:24:10Z</dcterms:created>
  <dcterms:modified xsi:type="dcterms:W3CDTF">2018-12-06T04:27:35Z</dcterms:modified>
</cp:coreProperties>
</file>